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烈山区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<sst xmlns="http://schemas.openxmlformats.org/spreadsheetml/2006/main" count="129" uniqueCount="80">
  <si>
    <t>淮北市烈山区2023年秸秆产业化利用企业利用量与补助资金汇总表</t>
  </si>
  <si>
    <t>序号</t>
  </si>
  <si>
    <t>所在乡镇</t>
  </si>
  <si>
    <t>企业名称</t>
  </si>
  <si>
    <t>利用
方式</t>
  </si>
  <si>
    <t>申报利用量（吨）</t>
  </si>
  <si>
    <t>合计（吨）</t>
  </si>
  <si>
    <t>审定收储量（吨）</t>
  </si>
  <si>
    <t>审定利用量（吨）</t>
  </si>
  <si>
    <t>联系人</t>
  </si>
  <si>
    <t>补助标准</t>
  </si>
  <si>
    <t>补助金额（元）</t>
  </si>
  <si>
    <t>资金来源（元）</t>
  </si>
  <si>
    <t>资金不足按同比例压缩</t>
  </si>
  <si>
    <t>备注</t>
  </si>
  <si>
    <t>小麦</t>
  </si>
  <si>
    <t>玉米</t>
  </si>
  <si>
    <t>小麦秸秆</t>
  </si>
  <si>
    <t>玉米秸秆</t>
  </si>
  <si>
    <t>小计</t>
  </si>
  <si>
    <t>补助系数</t>
  </si>
  <si>
    <t>宋疃镇</t>
  </si>
  <si>
    <t>淮北市利群农民专业生产合作社</t>
  </si>
  <si>
    <t>饲料化</t>
  </si>
  <si>
    <t>马庭新</t>
  </si>
  <si>
    <t>拟按小麦秸秆补助48元/吨，玉米秸秆补助30元/吨。</t>
  </si>
  <si>
    <t>省财政秸秆综合利用奖补资金1070000元</t>
  </si>
  <si>
    <t>存栏肉牛253头，出栏90头</t>
  </si>
  <si>
    <t>淮北市烈山区煜振秸秆能源科技有限公司</t>
  </si>
  <si>
    <t>张玉振</t>
  </si>
  <si>
    <t>销售柔丝907吨</t>
  </si>
  <si>
    <t>淮北市烈山区胡敬宽家庭农场</t>
  </si>
  <si>
    <t>胡敬宽</t>
  </si>
  <si>
    <t>存栏肉牛70头，出栏43头</t>
  </si>
  <si>
    <t>淮北市烈山区周通秸秆综合利用服务部</t>
  </si>
  <si>
    <t>周通</t>
  </si>
  <si>
    <t>古饶镇</t>
  </si>
  <si>
    <t>淮北牧鑫农业科技有限公司</t>
  </si>
  <si>
    <t>赵天</t>
  </si>
  <si>
    <t>淮北市烈山区丰禾家庭农场</t>
  </si>
  <si>
    <t>蔡文风</t>
  </si>
  <si>
    <t>存栏肉羊600只，肉牛110头</t>
  </si>
  <si>
    <t>安徽木兰农牧科技有限公司</t>
  </si>
  <si>
    <t>王钦海</t>
  </si>
  <si>
    <t>存栏肉牛6500头</t>
  </si>
  <si>
    <t>淮北市鸿旺畜牧养殖有限公司</t>
  </si>
  <si>
    <t>张燕</t>
  </si>
  <si>
    <t>存栏肉牛1100头</t>
  </si>
  <si>
    <t>淮北市鑫牛牧业有限公司</t>
  </si>
  <si>
    <t>秦德强</t>
  </si>
  <si>
    <t>存栏肉牛460头</t>
  </si>
  <si>
    <t>淮北市丰良秸秆加工有限公司</t>
  </si>
  <si>
    <t>朱丙良</t>
  </si>
  <si>
    <t>淮北市古饶中弘农民专业合作社</t>
  </si>
  <si>
    <t>张培</t>
  </si>
  <si>
    <t>淮北牧翔农业科技有限公司</t>
  </si>
  <si>
    <t>赵乐</t>
  </si>
  <si>
    <t>淮北市承昊秸秆加工有限公司</t>
  </si>
  <si>
    <t>秦小波养牛场</t>
  </si>
  <si>
    <t>秦小波</t>
  </si>
  <si>
    <t>存栏肉牛154头</t>
  </si>
  <si>
    <t>淮北市星康秸秆加工有限公司</t>
  </si>
  <si>
    <t>谢宗海</t>
  </si>
  <si>
    <t>淮北市烈山区古饶羊羊乐家庭农场</t>
  </si>
  <si>
    <t>王乐乐</t>
  </si>
  <si>
    <t>存栏肉羊400只，出栏590只</t>
  </si>
  <si>
    <t>淮北市烈山区古饶正欣农机专业合作社</t>
  </si>
  <si>
    <t>张建军</t>
  </si>
  <si>
    <t>淮北好梦圆畜牧养殖有限责任公司</t>
  </si>
  <si>
    <t>赵永刚</t>
  </si>
  <si>
    <t>存栏羊3500只，销售黄储3000吨</t>
  </si>
  <si>
    <t>淮北市烈山区古饶家园农民专业合作社</t>
  </si>
  <si>
    <t>闫燕</t>
  </si>
  <si>
    <t>淮北恒佳农业发展有限公司</t>
  </si>
  <si>
    <t>李维武</t>
  </si>
  <si>
    <t>淮北田邦农业科技有限公司</t>
  </si>
  <si>
    <t>李加成</t>
  </si>
  <si>
    <t>淮北振标农业科技有限公司</t>
  </si>
  <si>
    <t>苏振标</t>
  </si>
  <si>
    <t>合    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</si>
</sst>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  <numFmt numFmtId="177" formatCode="#,##0.00_ "/>
    <numFmt numFmtId="178" formatCode="0.00_);[Red]\(0.00\)"/>
  </numFmts>
  <fonts count="28">
    <font>
      <sz val="11"/>
      <color theme="1"/>
      <name val="宋体"/>
      <charset val="134"/>
      <scheme val="minor"/>
    </font>
    <font>
      <sz val="11"/>
      <color theme="1"/>
      <name val="仿宋"/>
      <charset val="134"/>
    </font>
    <font>
      <sz val="11"/>
      <color rgb="FFFF0000"/>
      <name val="仿宋"/>
      <charset val="134"/>
    </font>
    <font>
      <sz val="20"/>
      <color theme="1"/>
      <name val="方正小标宋简体"/>
      <charset val="134"/>
    </font>
    <font>
      <sz val="11"/>
      <color theme="1"/>
      <name val="黑体"/>
      <charset val="134"/>
    </font>
    <font>
      <sz val="9"/>
      <color theme="1"/>
      <name val="仿宋"/>
      <charset val="134"/>
    </font>
    <font>
      <sz val="9"/>
      <name val="仿宋"/>
      <charset val="134"/>
    </font>
    <font>
      <sz val="9"/>
      <color rgb="FFFF0000"/>
      <name val="仿宋"/>
      <charset val="134"/>
    </font>
    <font>
      <sz val="10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0" applyNumberFormat="0" applyAlignment="0" applyProtection="0">
      <alignment vertical="center"/>
    </xf>
    <xf numFmtId="0" fontId="18" fillId="4" borderId="11" applyNumberFormat="0" applyAlignment="0" applyProtection="0">
      <alignment vertical="center"/>
    </xf>
    <xf numFmtId="0" fontId="19" fillId="4" borderId="10" applyNumberFormat="0" applyAlignment="0" applyProtection="0">
      <alignment vertical="center"/>
    </xf>
    <xf numFmtId="0" fontId="20" fillId="5" borderId="12" applyNumberFormat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0" fontId="1" fillId="0" borderId="0" xfId="0" applyFont="1">
      <alignment vertical="center"/>
    </xf>
    <xf numFmtId="0" fontId="2" fillId="0" borderId="0" xfId="0" applyFont="1" applyFill="1">
      <alignment vertical="center"/>
    </xf>
    <xf numFmtId="0" fontId="2" fillId="0" borderId="0" xfId="0" applyFont="1">
      <alignment vertical="center"/>
    </xf>
    <xf numFmtId="176" fontId="0" fillId="0" borderId="0" xfId="0" applyNumberForma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43" fontId="6" fillId="0" borderId="1" xfId="0" applyNumberFormat="1" applyFont="1" applyFill="1" applyBorder="1" applyAlignment="1">
      <alignment horizontal="center" vertical="center" wrapText="1"/>
    </xf>
    <xf numFmtId="43" fontId="6" fillId="0" borderId="1" xfId="0" applyNumberFormat="1" applyFont="1" applyFill="1" applyBorder="1">
      <alignment vertical="center"/>
    </xf>
    <xf numFmtId="0" fontId="7" fillId="0" borderId="1" xfId="0" applyFont="1" applyFill="1" applyBorder="1" applyAlignment="1">
      <alignment horizontal="center" vertical="center" wrapText="1"/>
    </xf>
    <xf numFmtId="0" fontId="5" fillId="0" borderId="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" xfId="0" applyFont="1" applyFill="1" applyBorder="1" applyAlignment="1">
      <alignment horizontal="center" vertical="center"/>
    </xf>
    <xf numFmtId="43" fontId="6" fillId="0" borderId="1" xfId="0" applyNumberFormat="1" applyFont="1" applyBorder="1">
      <alignment vertical="center"/>
    </xf>
    <xf numFmtId="0" fontId="4" fillId="0" borderId="3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>
      <alignment vertical="center"/>
    </xf>
    <xf numFmtId="0" fontId="4" fillId="0" borderId="1" xfId="0" applyNumberFormat="1" applyFont="1" applyBorder="1">
      <alignment vertical="center"/>
    </xf>
    <xf numFmtId="0" fontId="8" fillId="0" borderId="3" xfId="0" applyNumberFormat="1" applyFont="1" applyBorder="1" applyAlignment="1">
      <alignment horizontal="center" vertical="center" wrapText="1"/>
    </xf>
    <xf numFmtId="177" fontId="6" fillId="0" borderId="1" xfId="0" applyNumberFormat="1" applyFont="1" applyBorder="1">
      <alignment vertical="center"/>
    </xf>
    <xf numFmtId="176" fontId="0" fillId="0" borderId="0" xfId="0" applyNumberFormat="1" applyFill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4" fillId="0" borderId="5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vertical="center"/>
    </xf>
    <xf numFmtId="177" fontId="6" fillId="0" borderId="4" xfId="0" applyNumberFormat="1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left" vertical="center"/>
    </xf>
    <xf numFmtId="176" fontId="6" fillId="0" borderId="1" xfId="0" applyNumberFormat="1" applyFont="1" applyBorder="1" applyAlignment="1">
      <alignment horizontal="center" vertical="center"/>
    </xf>
    <xf numFmtId="177" fontId="6" fillId="0" borderId="6" xfId="0" applyNumberFormat="1" applyFont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177" fontId="6" fillId="0" borderId="5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176" fontId="0" fillId="0" borderId="0" xfId="2" applyNumberFormat="1" applyAlignment="1">
      <alignment horizontal="center" vertical="center"/>
    </xf>
    <xf numFmtId="178" fontId="0" fillId="0" borderId="0" xfId="0" applyNumberForma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D28"/>
  <sheetViews>
    <sheetView tabSelected="1" workbookViewId="0">
      <selection activeCell="S4" sqref="S4:S25"/>
    </sheetView>
  </sheetViews>
  <sheetFormatPr defaultColWidth="9" defaultRowHeight="28" customHeight="1"/>
  <cols>
    <col min="1" max="1" width="4.63333333333333" customWidth="1"/>
    <col min="2" max="2" width="8.63333333333333" customWidth="1"/>
    <col min="3" max="3" width="30.625" customWidth="1"/>
    <col min="4" max="4" width="6.63333333333333" customWidth="1"/>
    <col min="5" max="5" width="11.5" customWidth="1"/>
    <col min="6" max="6" width="11.375" customWidth="1"/>
    <col min="7" max="7" width="13.75" customWidth="1"/>
    <col min="8" max="8" width="12.6333333333333" customWidth="1"/>
    <col min="9" max="10" width="13.75" customWidth="1"/>
    <col min="11" max="13" width="12.6333333333333" customWidth="1"/>
    <col min="14" max="14" width="6.63333333333333" customWidth="1"/>
    <col min="15" max="15" width="11.75" customWidth="1"/>
    <col min="16" max="18" width="14.875"/>
    <col min="19" max="19" width="13.25" customWidth="1"/>
    <col min="20" max="20" width="12.5" customWidth="1"/>
    <col min="21" max="21" width="24.875" style="6" customWidth="1"/>
    <col min="22" max="22" width="14.25" customWidth="1"/>
  </cols>
  <sheetData>
    <row r="1" s="1" customFormat="1" customHeight="1" spans="1:21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U1" s="28"/>
    </row>
    <row r="2" s="2" customFormat="1" customHeight="1" spans="1:22">
      <c r="A2" s="8" t="s">
        <v>1</v>
      </c>
      <c r="B2" s="8" t="s">
        <v>2</v>
      </c>
      <c r="C2" s="8" t="s">
        <v>3</v>
      </c>
      <c r="D2" s="8" t="s">
        <v>4</v>
      </c>
      <c r="E2" s="9" t="s">
        <v>5</v>
      </c>
      <c r="F2" s="10"/>
      <c r="G2" s="8" t="s">
        <v>6</v>
      </c>
      <c r="H2" s="9" t="s">
        <v>7</v>
      </c>
      <c r="I2" s="10"/>
      <c r="J2" s="8" t="s">
        <v>6</v>
      </c>
      <c r="K2" s="9" t="s">
        <v>8</v>
      </c>
      <c r="L2" s="10"/>
      <c r="M2" s="8" t="s">
        <v>6</v>
      </c>
      <c r="N2" s="8" t="s">
        <v>9</v>
      </c>
      <c r="O2" s="22" t="s">
        <v>10</v>
      </c>
      <c r="P2" s="23" t="s">
        <v>11</v>
      </c>
      <c r="Q2" s="23"/>
      <c r="R2" s="23"/>
      <c r="S2" s="29" t="s">
        <v>12</v>
      </c>
      <c r="T2" s="30" t="s">
        <v>13</v>
      </c>
      <c r="U2" s="31"/>
      <c r="V2" s="8" t="s">
        <v>14</v>
      </c>
    </row>
    <row r="3" s="2" customFormat="1" customHeight="1" spans="1:22">
      <c r="A3" s="8"/>
      <c r="B3" s="8"/>
      <c r="C3" s="8"/>
      <c r="D3" s="8"/>
      <c r="E3" s="8" t="s">
        <v>15</v>
      </c>
      <c r="F3" s="8" t="s">
        <v>16</v>
      </c>
      <c r="G3" s="8"/>
      <c r="H3" s="8" t="s">
        <v>15</v>
      </c>
      <c r="I3" s="8" t="s">
        <v>16</v>
      </c>
      <c r="J3" s="8"/>
      <c r="K3" s="8" t="s">
        <v>15</v>
      </c>
      <c r="L3" s="8" t="s">
        <v>16</v>
      </c>
      <c r="M3" s="8"/>
      <c r="N3" s="8"/>
      <c r="O3" s="24"/>
      <c r="P3" s="25" t="s">
        <v>17</v>
      </c>
      <c r="Q3" s="25" t="s">
        <v>18</v>
      </c>
      <c r="R3" s="25" t="s">
        <v>19</v>
      </c>
      <c r="S3" s="32"/>
      <c r="T3" s="33" t="s">
        <v>20</v>
      </c>
      <c r="U3" s="31" t="s">
        <v>11</v>
      </c>
      <c r="V3" s="8"/>
    </row>
    <row r="4" s="3" customFormat="1" customHeight="1" spans="1:22">
      <c r="A4" s="11">
        <v>1</v>
      </c>
      <c r="B4" s="12" t="s">
        <v>21</v>
      </c>
      <c r="C4" s="13" t="s">
        <v>22</v>
      </c>
      <c r="D4" s="14" t="s">
        <v>23</v>
      </c>
      <c r="E4" s="15">
        <v>590</v>
      </c>
      <c r="F4" s="15">
        <v>1380</v>
      </c>
      <c r="G4" s="15">
        <v>1970</v>
      </c>
      <c r="H4" s="16">
        <v>565</v>
      </c>
      <c r="I4" s="16">
        <v>1396</v>
      </c>
      <c r="J4" s="16">
        <f>SUM(H4:I4)</f>
        <v>1961</v>
      </c>
      <c r="K4" s="16">
        <v>590</v>
      </c>
      <c r="L4" s="16">
        <v>954</v>
      </c>
      <c r="M4" s="16">
        <f>SUM(K4:L4)</f>
        <v>1544</v>
      </c>
      <c r="N4" s="14" t="s">
        <v>24</v>
      </c>
      <c r="O4" s="26" t="s">
        <v>25</v>
      </c>
      <c r="P4" s="27">
        <f>(K4*48)</f>
        <v>28320</v>
      </c>
      <c r="Q4" s="27">
        <f>(L4*30)</f>
        <v>28620</v>
      </c>
      <c r="R4" s="27">
        <f>(P4+Q4)</f>
        <v>56940</v>
      </c>
      <c r="S4" s="34" t="s">
        <v>26</v>
      </c>
      <c r="T4" s="35">
        <v>0.311304604864265</v>
      </c>
      <c r="U4" s="36">
        <f>(R4*T4)</f>
        <v>17725.6842009712</v>
      </c>
      <c r="V4" s="14" t="s">
        <v>27</v>
      </c>
    </row>
    <row r="5" s="3" customFormat="1" customHeight="1" spans="1:22">
      <c r="A5" s="11">
        <v>2</v>
      </c>
      <c r="B5" s="12" t="s">
        <v>21</v>
      </c>
      <c r="C5" s="13" t="s">
        <v>28</v>
      </c>
      <c r="D5" s="14" t="s">
        <v>23</v>
      </c>
      <c r="E5" s="15">
        <v>1210</v>
      </c>
      <c r="F5" s="15">
        <v>4300</v>
      </c>
      <c r="G5" s="15">
        <v>5510</v>
      </c>
      <c r="H5" s="16">
        <v>1210</v>
      </c>
      <c r="I5" s="16">
        <v>4300</v>
      </c>
      <c r="J5" s="16">
        <f>SUM(H5:I5)</f>
        <v>5510</v>
      </c>
      <c r="K5" s="16">
        <v>907</v>
      </c>
      <c r="L5" s="16">
        <v>3489</v>
      </c>
      <c r="M5" s="16">
        <f>SUM(K5:L5)</f>
        <v>4396</v>
      </c>
      <c r="N5" s="14" t="s">
        <v>29</v>
      </c>
      <c r="O5" s="26"/>
      <c r="P5" s="27">
        <f t="shared" ref="P5:P26" si="0">(K5*48)</f>
        <v>43536</v>
      </c>
      <c r="Q5" s="27">
        <f t="shared" ref="Q5:Q26" si="1">(L5*30)</f>
        <v>104670</v>
      </c>
      <c r="R5" s="27">
        <f t="shared" ref="R5:R26" si="2">(P5+Q5)</f>
        <v>148206</v>
      </c>
      <c r="S5" s="37"/>
      <c r="T5" s="35">
        <v>0.311304604864265</v>
      </c>
      <c r="U5" s="36">
        <f>(R5*T5)</f>
        <v>46137.2102685133</v>
      </c>
      <c r="V5" s="14" t="s">
        <v>30</v>
      </c>
    </row>
    <row r="6" s="3" customFormat="1" customHeight="1" spans="1:22">
      <c r="A6" s="11">
        <v>3</v>
      </c>
      <c r="B6" s="12" t="s">
        <v>21</v>
      </c>
      <c r="C6" s="13" t="s">
        <v>31</v>
      </c>
      <c r="D6" s="14" t="s">
        <v>23</v>
      </c>
      <c r="E6" s="15">
        <v>460</v>
      </c>
      <c r="F6" s="15">
        <v>650</v>
      </c>
      <c r="G6" s="15">
        <v>1110</v>
      </c>
      <c r="H6" s="16">
        <v>460</v>
      </c>
      <c r="I6" s="16">
        <v>650</v>
      </c>
      <c r="J6" s="16">
        <f>SUM(H6:I6)</f>
        <v>1110</v>
      </c>
      <c r="K6" s="16">
        <v>204</v>
      </c>
      <c r="L6" s="16">
        <v>305</v>
      </c>
      <c r="M6" s="16">
        <f>SUM(K6:L6)</f>
        <v>509</v>
      </c>
      <c r="N6" s="14" t="s">
        <v>32</v>
      </c>
      <c r="O6" s="26"/>
      <c r="P6" s="27">
        <f t="shared" si="0"/>
        <v>9792</v>
      </c>
      <c r="Q6" s="27">
        <f t="shared" si="1"/>
        <v>9150</v>
      </c>
      <c r="R6" s="27">
        <f t="shared" si="2"/>
        <v>18942</v>
      </c>
      <c r="S6" s="37"/>
      <c r="T6" s="35">
        <v>0.311304604864265</v>
      </c>
      <c r="U6" s="36">
        <f t="shared" ref="U5:U26" si="3">(R6*T6)</f>
        <v>5896.73182533891</v>
      </c>
      <c r="V6" s="14" t="s">
        <v>33</v>
      </c>
    </row>
    <row r="7" s="3" customFormat="1" customHeight="1" spans="1:22">
      <c r="A7" s="11">
        <v>4</v>
      </c>
      <c r="B7" s="12" t="s">
        <v>21</v>
      </c>
      <c r="C7" s="13" t="s">
        <v>34</v>
      </c>
      <c r="D7" s="14" t="s">
        <v>23</v>
      </c>
      <c r="E7" s="15">
        <v>1300</v>
      </c>
      <c r="F7" s="15">
        <v>800</v>
      </c>
      <c r="G7" s="15">
        <v>2100</v>
      </c>
      <c r="H7" s="16">
        <v>1300</v>
      </c>
      <c r="I7" s="16">
        <v>0</v>
      </c>
      <c r="J7" s="16">
        <f>SUM(H7:I7)</f>
        <v>1300</v>
      </c>
      <c r="K7" s="16">
        <v>545</v>
      </c>
      <c r="L7" s="16">
        <v>0</v>
      </c>
      <c r="M7" s="16">
        <f>SUM(K7:L7)</f>
        <v>545</v>
      </c>
      <c r="N7" s="14" t="s">
        <v>35</v>
      </c>
      <c r="O7" s="26"/>
      <c r="P7" s="27">
        <f t="shared" si="0"/>
        <v>26160</v>
      </c>
      <c r="Q7" s="27">
        <f t="shared" si="1"/>
        <v>0</v>
      </c>
      <c r="R7" s="27">
        <f t="shared" si="2"/>
        <v>26160</v>
      </c>
      <c r="S7" s="37"/>
      <c r="T7" s="35">
        <v>0.311304604864265</v>
      </c>
      <c r="U7" s="36">
        <f t="shared" si="3"/>
        <v>8143.72846324917</v>
      </c>
      <c r="V7" s="14"/>
    </row>
    <row r="8" s="3" customFormat="1" customHeight="1" spans="1:22">
      <c r="A8" s="11">
        <v>5</v>
      </c>
      <c r="B8" s="12" t="s">
        <v>36</v>
      </c>
      <c r="C8" s="13" t="s">
        <v>37</v>
      </c>
      <c r="D8" s="14" t="s">
        <v>23</v>
      </c>
      <c r="E8" s="15">
        <v>2500</v>
      </c>
      <c r="F8" s="15">
        <v>5680</v>
      </c>
      <c r="G8" s="15">
        <v>8180</v>
      </c>
      <c r="H8" s="16">
        <v>2500</v>
      </c>
      <c r="I8" s="16">
        <v>7160</v>
      </c>
      <c r="J8" s="16">
        <f>SUM(H8:I8)</f>
        <v>9660</v>
      </c>
      <c r="K8" s="16">
        <v>2207</v>
      </c>
      <c r="L8" s="16">
        <v>5050</v>
      </c>
      <c r="M8" s="16">
        <f>SUM(K8:L8)</f>
        <v>7257</v>
      </c>
      <c r="N8" s="14" t="s">
        <v>38</v>
      </c>
      <c r="O8" s="26"/>
      <c r="P8" s="27">
        <f t="shared" si="0"/>
        <v>105936</v>
      </c>
      <c r="Q8" s="27">
        <f t="shared" si="1"/>
        <v>151500</v>
      </c>
      <c r="R8" s="27">
        <f t="shared" si="2"/>
        <v>257436</v>
      </c>
      <c r="S8" s="37"/>
      <c r="T8" s="35">
        <v>0.311304604864265</v>
      </c>
      <c r="U8" s="36">
        <f t="shared" si="3"/>
        <v>80141.0122578369</v>
      </c>
      <c r="V8" s="14"/>
    </row>
    <row r="9" s="3" customFormat="1" customHeight="1" spans="1:22">
      <c r="A9" s="11">
        <v>6</v>
      </c>
      <c r="B9" s="12" t="s">
        <v>36</v>
      </c>
      <c r="C9" s="13" t="s">
        <v>39</v>
      </c>
      <c r="D9" s="14" t="s">
        <v>23</v>
      </c>
      <c r="E9" s="15">
        <v>749</v>
      </c>
      <c r="F9" s="15">
        <v>1150</v>
      </c>
      <c r="G9" s="15">
        <v>1899</v>
      </c>
      <c r="H9" s="16">
        <v>749</v>
      </c>
      <c r="I9" s="16">
        <v>1150</v>
      </c>
      <c r="J9" s="16">
        <f t="shared" ref="J9:J26" si="4">SUM(H9:I9)</f>
        <v>1899</v>
      </c>
      <c r="K9" s="16">
        <v>432</v>
      </c>
      <c r="L9" s="16">
        <v>594</v>
      </c>
      <c r="M9" s="16">
        <f t="shared" ref="M9:M26" si="5">SUM(K9:L9)</f>
        <v>1026</v>
      </c>
      <c r="N9" s="14" t="s">
        <v>40</v>
      </c>
      <c r="O9" s="26"/>
      <c r="P9" s="27">
        <f t="shared" si="0"/>
        <v>20736</v>
      </c>
      <c r="Q9" s="27">
        <f t="shared" si="1"/>
        <v>17820</v>
      </c>
      <c r="R9" s="27">
        <f t="shared" si="2"/>
        <v>38556</v>
      </c>
      <c r="S9" s="37"/>
      <c r="T9" s="35">
        <v>0.311304604864265</v>
      </c>
      <c r="U9" s="36">
        <f t="shared" si="3"/>
        <v>12002.6603451466</v>
      </c>
      <c r="V9" s="14" t="s">
        <v>41</v>
      </c>
    </row>
    <row r="10" s="3" customFormat="1" customHeight="1" spans="1:22">
      <c r="A10" s="11">
        <v>7</v>
      </c>
      <c r="B10" s="12" t="s">
        <v>36</v>
      </c>
      <c r="C10" s="13" t="s">
        <v>42</v>
      </c>
      <c r="D10" s="14" t="s">
        <v>23</v>
      </c>
      <c r="E10" s="15">
        <v>7584</v>
      </c>
      <c r="F10" s="15">
        <v>13062</v>
      </c>
      <c r="G10" s="15">
        <v>20647</v>
      </c>
      <c r="H10" s="16">
        <v>9810</v>
      </c>
      <c r="I10" s="16">
        <v>14930</v>
      </c>
      <c r="J10" s="16">
        <f t="shared" si="4"/>
        <v>24740</v>
      </c>
      <c r="K10" s="16">
        <v>8296</v>
      </c>
      <c r="L10" s="16">
        <v>14330</v>
      </c>
      <c r="M10" s="16">
        <f t="shared" si="5"/>
        <v>22626</v>
      </c>
      <c r="N10" s="14" t="s">
        <v>43</v>
      </c>
      <c r="O10" s="26"/>
      <c r="P10" s="27">
        <f t="shared" si="0"/>
        <v>398208</v>
      </c>
      <c r="Q10" s="27">
        <f t="shared" si="1"/>
        <v>429900</v>
      </c>
      <c r="R10" s="27">
        <f t="shared" si="2"/>
        <v>828108</v>
      </c>
      <c r="S10" s="37"/>
      <c r="T10" s="35">
        <v>0.311304604864265</v>
      </c>
      <c r="U10" s="36">
        <f t="shared" si="3"/>
        <v>257793.833724937</v>
      </c>
      <c r="V10" s="14" t="s">
        <v>44</v>
      </c>
    </row>
    <row r="11" s="3" customFormat="1" customHeight="1" spans="1:22">
      <c r="A11" s="11">
        <v>8</v>
      </c>
      <c r="B11" s="12" t="s">
        <v>36</v>
      </c>
      <c r="C11" s="13" t="s">
        <v>45</v>
      </c>
      <c r="D11" s="14" t="s">
        <v>23</v>
      </c>
      <c r="E11" s="15">
        <v>2453</v>
      </c>
      <c r="F11" s="15">
        <v>3172</v>
      </c>
      <c r="G11" s="15">
        <v>5625</v>
      </c>
      <c r="H11" s="16">
        <v>2453</v>
      </c>
      <c r="I11" s="16">
        <v>3172</v>
      </c>
      <c r="J11" s="16">
        <f t="shared" si="4"/>
        <v>5625</v>
      </c>
      <c r="K11" s="16">
        <v>1980</v>
      </c>
      <c r="L11" s="16">
        <v>2970</v>
      </c>
      <c r="M11" s="16">
        <f t="shared" si="5"/>
        <v>4950</v>
      </c>
      <c r="N11" s="14" t="s">
        <v>46</v>
      </c>
      <c r="O11" s="26"/>
      <c r="P11" s="27">
        <f t="shared" si="0"/>
        <v>95040</v>
      </c>
      <c r="Q11" s="27">
        <f t="shared" si="1"/>
        <v>89100</v>
      </c>
      <c r="R11" s="27">
        <f t="shared" si="2"/>
        <v>184140</v>
      </c>
      <c r="S11" s="37"/>
      <c r="T11" s="35">
        <v>0.311304604864265</v>
      </c>
      <c r="U11" s="36">
        <f t="shared" si="3"/>
        <v>57323.6299397058</v>
      </c>
      <c r="V11" s="14" t="s">
        <v>47</v>
      </c>
    </row>
    <row r="12" s="3" customFormat="1" customHeight="1" spans="1:30">
      <c r="A12" s="11">
        <v>9</v>
      </c>
      <c r="B12" s="12" t="s">
        <v>36</v>
      </c>
      <c r="C12" s="13" t="s">
        <v>48</v>
      </c>
      <c r="D12" s="14" t="s">
        <v>23</v>
      </c>
      <c r="E12" s="15">
        <v>2000</v>
      </c>
      <c r="F12" s="15">
        <v>2000</v>
      </c>
      <c r="G12" s="15">
        <v>4000</v>
      </c>
      <c r="H12" s="16">
        <v>1000</v>
      </c>
      <c r="I12" s="16">
        <v>3000</v>
      </c>
      <c r="J12" s="16">
        <f t="shared" si="4"/>
        <v>4000</v>
      </c>
      <c r="K12" s="16">
        <v>828</v>
      </c>
      <c r="L12" s="16">
        <v>1242</v>
      </c>
      <c r="M12" s="16">
        <f t="shared" si="5"/>
        <v>2070</v>
      </c>
      <c r="N12" s="14" t="s">
        <v>49</v>
      </c>
      <c r="O12" s="26"/>
      <c r="P12" s="27">
        <f t="shared" si="0"/>
        <v>39744</v>
      </c>
      <c r="Q12" s="27">
        <f t="shared" si="1"/>
        <v>37260</v>
      </c>
      <c r="R12" s="27">
        <f t="shared" si="2"/>
        <v>77004</v>
      </c>
      <c r="S12" s="37"/>
      <c r="T12" s="38">
        <v>0.311304604864265</v>
      </c>
      <c r="U12" s="36">
        <f t="shared" si="3"/>
        <v>23971.6997929679</v>
      </c>
      <c r="V12" s="14" t="s">
        <v>50</v>
      </c>
      <c r="W12" s="2"/>
      <c r="X12" s="2"/>
      <c r="Y12" s="2"/>
      <c r="Z12" s="2"/>
      <c r="AA12" s="2"/>
      <c r="AB12" s="2"/>
      <c r="AC12" s="2"/>
      <c r="AD12" s="2"/>
    </row>
    <row r="13" s="2" customFormat="1" customHeight="1" spans="1:30">
      <c r="A13" s="11">
        <v>10</v>
      </c>
      <c r="B13" s="12" t="s">
        <v>36</v>
      </c>
      <c r="C13" s="13" t="s">
        <v>51</v>
      </c>
      <c r="D13" s="14" t="s">
        <v>23</v>
      </c>
      <c r="E13" s="15">
        <v>0</v>
      </c>
      <c r="F13" s="15">
        <v>5970</v>
      </c>
      <c r="G13" s="15">
        <v>5970</v>
      </c>
      <c r="H13" s="16">
        <v>0</v>
      </c>
      <c r="I13" s="16">
        <v>3980</v>
      </c>
      <c r="J13" s="16">
        <f t="shared" si="4"/>
        <v>3980</v>
      </c>
      <c r="K13" s="16">
        <v>0</v>
      </c>
      <c r="L13" s="16">
        <v>1850</v>
      </c>
      <c r="M13" s="16">
        <f t="shared" si="5"/>
        <v>1850</v>
      </c>
      <c r="N13" s="14" t="s">
        <v>52</v>
      </c>
      <c r="O13" s="26"/>
      <c r="P13" s="27">
        <f t="shared" si="0"/>
        <v>0</v>
      </c>
      <c r="Q13" s="27">
        <f t="shared" si="1"/>
        <v>55500</v>
      </c>
      <c r="R13" s="27">
        <f t="shared" si="2"/>
        <v>55500</v>
      </c>
      <c r="S13" s="37"/>
      <c r="T13" s="35">
        <v>0.311304604864265</v>
      </c>
      <c r="U13" s="36">
        <f t="shared" si="3"/>
        <v>17277.4055699667</v>
      </c>
      <c r="V13" s="14"/>
      <c r="W13" s="3"/>
      <c r="X13" s="3"/>
      <c r="Y13" s="3"/>
      <c r="Z13" s="3"/>
      <c r="AA13" s="3"/>
      <c r="AB13" s="3"/>
      <c r="AC13" s="3"/>
      <c r="AD13" s="3"/>
    </row>
    <row r="14" s="3" customFormat="1" customHeight="1" spans="1:22">
      <c r="A14" s="11">
        <v>11</v>
      </c>
      <c r="B14" s="12" t="s">
        <v>36</v>
      </c>
      <c r="C14" s="13" t="s">
        <v>53</v>
      </c>
      <c r="D14" s="14" t="s">
        <v>23</v>
      </c>
      <c r="E14" s="15">
        <v>2066</v>
      </c>
      <c r="F14" s="15">
        <v>0</v>
      </c>
      <c r="G14" s="15">
        <v>2066</v>
      </c>
      <c r="H14" s="16">
        <v>2286</v>
      </c>
      <c r="I14" s="16">
        <v>0</v>
      </c>
      <c r="J14" s="16">
        <f t="shared" si="4"/>
        <v>2286</v>
      </c>
      <c r="K14" s="16">
        <v>1891</v>
      </c>
      <c r="L14" s="16">
        <v>0</v>
      </c>
      <c r="M14" s="16">
        <f t="shared" si="5"/>
        <v>1891</v>
      </c>
      <c r="N14" s="14" t="s">
        <v>54</v>
      </c>
      <c r="O14" s="26"/>
      <c r="P14" s="27">
        <f t="shared" si="0"/>
        <v>90768</v>
      </c>
      <c r="Q14" s="27">
        <f t="shared" si="1"/>
        <v>0</v>
      </c>
      <c r="R14" s="27">
        <f t="shared" si="2"/>
        <v>90768</v>
      </c>
      <c r="S14" s="37"/>
      <c r="T14" s="35">
        <v>0.311304604864265</v>
      </c>
      <c r="U14" s="36">
        <f t="shared" si="3"/>
        <v>28256.4963743196</v>
      </c>
      <c r="V14" s="14"/>
    </row>
    <row r="15" s="3" customFormat="1" customHeight="1" spans="1:22">
      <c r="A15" s="11">
        <v>12</v>
      </c>
      <c r="B15" s="12" t="s">
        <v>36</v>
      </c>
      <c r="C15" s="13" t="s">
        <v>55</v>
      </c>
      <c r="D15" s="14" t="s">
        <v>23</v>
      </c>
      <c r="E15" s="15">
        <v>3200</v>
      </c>
      <c r="F15" s="15">
        <v>0</v>
      </c>
      <c r="G15" s="15">
        <v>3200</v>
      </c>
      <c r="H15" s="16">
        <v>2976</v>
      </c>
      <c r="I15" s="16">
        <v>0</v>
      </c>
      <c r="J15" s="16">
        <f t="shared" si="4"/>
        <v>2976</v>
      </c>
      <c r="K15" s="16">
        <v>2814</v>
      </c>
      <c r="L15" s="16">
        <v>0</v>
      </c>
      <c r="M15" s="16">
        <f t="shared" si="5"/>
        <v>2814</v>
      </c>
      <c r="N15" s="14" t="s">
        <v>56</v>
      </c>
      <c r="O15" s="26"/>
      <c r="P15" s="27">
        <f t="shared" si="0"/>
        <v>135072</v>
      </c>
      <c r="Q15" s="27">
        <f t="shared" si="1"/>
        <v>0</v>
      </c>
      <c r="R15" s="27">
        <f t="shared" si="2"/>
        <v>135072</v>
      </c>
      <c r="S15" s="37"/>
      <c r="T15" s="39">
        <v>0.311304604864265</v>
      </c>
      <c r="U15" s="36">
        <f t="shared" si="3"/>
        <v>42048.535588226</v>
      </c>
      <c r="V15" s="14"/>
    </row>
    <row r="16" s="3" customFormat="1" customHeight="1" spans="1:22">
      <c r="A16" s="11">
        <v>13</v>
      </c>
      <c r="B16" s="12" t="s">
        <v>36</v>
      </c>
      <c r="C16" s="13" t="s">
        <v>57</v>
      </c>
      <c r="D16" s="14" t="s">
        <v>23</v>
      </c>
      <c r="E16" s="15">
        <v>0</v>
      </c>
      <c r="F16" s="15">
        <v>13000</v>
      </c>
      <c r="G16" s="15">
        <v>13000</v>
      </c>
      <c r="H16" s="16">
        <v>0</v>
      </c>
      <c r="I16" s="16">
        <v>13375</v>
      </c>
      <c r="J16" s="16">
        <f t="shared" si="4"/>
        <v>13375</v>
      </c>
      <c r="K16" s="16">
        <v>0</v>
      </c>
      <c r="L16" s="16">
        <v>5364</v>
      </c>
      <c r="M16" s="16">
        <f t="shared" si="5"/>
        <v>5364</v>
      </c>
      <c r="N16" s="14" t="s">
        <v>49</v>
      </c>
      <c r="O16" s="26"/>
      <c r="P16" s="27">
        <f t="shared" si="0"/>
        <v>0</v>
      </c>
      <c r="Q16" s="27">
        <f t="shared" si="1"/>
        <v>160920</v>
      </c>
      <c r="R16" s="27">
        <f t="shared" si="2"/>
        <v>160920</v>
      </c>
      <c r="S16" s="37"/>
      <c r="T16" s="39">
        <v>0.311304604864265</v>
      </c>
      <c r="U16" s="36">
        <f t="shared" si="3"/>
        <v>50095.1370147575</v>
      </c>
      <c r="V16" s="14"/>
    </row>
    <row r="17" s="3" customFormat="1" customHeight="1" spans="1:22">
      <c r="A17" s="11">
        <v>14</v>
      </c>
      <c r="B17" s="12" t="s">
        <v>36</v>
      </c>
      <c r="C17" s="13" t="s">
        <v>58</v>
      </c>
      <c r="D17" s="14" t="s">
        <v>23</v>
      </c>
      <c r="E17" s="15">
        <v>657</v>
      </c>
      <c r="F17" s="15">
        <v>745</v>
      </c>
      <c r="G17" s="15">
        <v>1402</v>
      </c>
      <c r="H17" s="16">
        <v>657</v>
      </c>
      <c r="I17" s="16">
        <v>745</v>
      </c>
      <c r="J17" s="16">
        <f t="shared" si="4"/>
        <v>1402</v>
      </c>
      <c r="K17" s="16">
        <v>277</v>
      </c>
      <c r="L17" s="16">
        <v>416</v>
      </c>
      <c r="M17" s="16">
        <f t="shared" si="5"/>
        <v>693</v>
      </c>
      <c r="N17" s="14" t="s">
        <v>59</v>
      </c>
      <c r="O17" s="26"/>
      <c r="P17" s="27">
        <f t="shared" si="0"/>
        <v>13296</v>
      </c>
      <c r="Q17" s="27">
        <f t="shared" si="1"/>
        <v>12480</v>
      </c>
      <c r="R17" s="27">
        <f t="shared" si="2"/>
        <v>25776</v>
      </c>
      <c r="S17" s="37"/>
      <c r="T17" s="39">
        <v>0.311304604864265</v>
      </c>
      <c r="U17" s="36">
        <v>8024.2</v>
      </c>
      <c r="V17" s="14" t="s">
        <v>60</v>
      </c>
    </row>
    <row r="18" s="4" customFormat="1" customHeight="1" spans="1:22">
      <c r="A18" s="17">
        <v>15</v>
      </c>
      <c r="B18" s="12" t="s">
        <v>36</v>
      </c>
      <c r="C18" s="13" t="s">
        <v>61</v>
      </c>
      <c r="D18" s="14" t="s">
        <v>23</v>
      </c>
      <c r="E18" s="15">
        <v>0</v>
      </c>
      <c r="F18" s="15">
        <v>7128</v>
      </c>
      <c r="G18" s="15">
        <v>7128</v>
      </c>
      <c r="H18" s="16">
        <v>0</v>
      </c>
      <c r="I18" s="16">
        <v>7160</v>
      </c>
      <c r="J18" s="16">
        <f t="shared" si="4"/>
        <v>7160</v>
      </c>
      <c r="K18" s="16">
        <v>0</v>
      </c>
      <c r="L18" s="16">
        <v>4450</v>
      </c>
      <c r="M18" s="16">
        <f t="shared" si="5"/>
        <v>4450</v>
      </c>
      <c r="N18" s="14" t="s">
        <v>62</v>
      </c>
      <c r="O18" s="26"/>
      <c r="P18" s="27">
        <f t="shared" si="0"/>
        <v>0</v>
      </c>
      <c r="Q18" s="27">
        <f t="shared" si="1"/>
        <v>133500</v>
      </c>
      <c r="R18" s="27">
        <f t="shared" si="2"/>
        <v>133500</v>
      </c>
      <c r="S18" s="37"/>
      <c r="T18" s="38">
        <v>0.311304604864265</v>
      </c>
      <c r="U18" s="36">
        <f t="shared" si="3"/>
        <v>41559.1647493794</v>
      </c>
      <c r="V18" s="14"/>
    </row>
    <row r="19" s="3" customFormat="1" customHeight="1" spans="1:22">
      <c r="A19" s="11">
        <v>16</v>
      </c>
      <c r="B19" s="12" t="s">
        <v>36</v>
      </c>
      <c r="C19" s="13" t="s">
        <v>63</v>
      </c>
      <c r="D19" s="14" t="s">
        <v>23</v>
      </c>
      <c r="E19" s="15">
        <v>529</v>
      </c>
      <c r="F19" s="15">
        <v>461</v>
      </c>
      <c r="G19" s="15">
        <v>990</v>
      </c>
      <c r="H19" s="16">
        <v>408</v>
      </c>
      <c r="I19" s="16">
        <v>433</v>
      </c>
      <c r="J19" s="16">
        <f t="shared" si="4"/>
        <v>841</v>
      </c>
      <c r="K19" s="16">
        <v>238</v>
      </c>
      <c r="L19" s="16">
        <v>356</v>
      </c>
      <c r="M19" s="16">
        <f t="shared" si="5"/>
        <v>594</v>
      </c>
      <c r="N19" s="14" t="s">
        <v>64</v>
      </c>
      <c r="O19" s="26"/>
      <c r="P19" s="27">
        <f t="shared" si="0"/>
        <v>11424</v>
      </c>
      <c r="Q19" s="27">
        <f t="shared" si="1"/>
        <v>10680</v>
      </c>
      <c r="R19" s="27">
        <f t="shared" si="2"/>
        <v>22104</v>
      </c>
      <c r="S19" s="37"/>
      <c r="T19" s="39">
        <v>0.311304604864265</v>
      </c>
      <c r="U19" s="36">
        <f t="shared" si="3"/>
        <v>6881.07698591971</v>
      </c>
      <c r="V19" s="14" t="s">
        <v>65</v>
      </c>
    </row>
    <row r="20" s="3" customFormat="1" customHeight="1" spans="1:22">
      <c r="A20" s="11">
        <v>17</v>
      </c>
      <c r="B20" s="12" t="s">
        <v>36</v>
      </c>
      <c r="C20" s="13" t="s">
        <v>66</v>
      </c>
      <c r="D20" s="14" t="s">
        <v>23</v>
      </c>
      <c r="E20" s="15">
        <v>0</v>
      </c>
      <c r="F20" s="15">
        <v>11387</v>
      </c>
      <c r="G20" s="15">
        <v>11387</v>
      </c>
      <c r="H20" s="16">
        <v>0</v>
      </c>
      <c r="I20" s="16">
        <v>9541</v>
      </c>
      <c r="J20" s="16">
        <f t="shared" si="4"/>
        <v>9541</v>
      </c>
      <c r="K20" s="16">
        <v>0</v>
      </c>
      <c r="L20" s="16">
        <v>5453</v>
      </c>
      <c r="M20" s="16">
        <f t="shared" si="5"/>
        <v>5453</v>
      </c>
      <c r="N20" s="14" t="s">
        <v>67</v>
      </c>
      <c r="O20" s="26"/>
      <c r="P20" s="27">
        <f t="shared" si="0"/>
        <v>0</v>
      </c>
      <c r="Q20" s="27">
        <f t="shared" si="1"/>
        <v>163590</v>
      </c>
      <c r="R20" s="27">
        <f t="shared" si="2"/>
        <v>163590</v>
      </c>
      <c r="S20" s="37"/>
      <c r="T20" s="39">
        <v>0.311304604864265</v>
      </c>
      <c r="U20" s="36">
        <f t="shared" si="3"/>
        <v>50926.3203097451</v>
      </c>
      <c r="V20" s="14"/>
    </row>
    <row r="21" s="3" customFormat="1" customHeight="1" spans="1:22">
      <c r="A21" s="11">
        <v>18</v>
      </c>
      <c r="B21" s="12" t="s">
        <v>36</v>
      </c>
      <c r="C21" s="13" t="s">
        <v>68</v>
      </c>
      <c r="D21" s="14" t="s">
        <v>23</v>
      </c>
      <c r="E21" s="15">
        <v>2117.096</v>
      </c>
      <c r="F21" s="15">
        <v>5744.738</v>
      </c>
      <c r="G21" s="15">
        <v>7861.834</v>
      </c>
      <c r="H21" s="16">
        <v>1876</v>
      </c>
      <c r="I21" s="16">
        <v>4657</v>
      </c>
      <c r="J21" s="16">
        <f t="shared" si="4"/>
        <v>6533</v>
      </c>
      <c r="K21" s="16">
        <v>1008</v>
      </c>
      <c r="L21" s="16">
        <v>4512</v>
      </c>
      <c r="M21" s="16">
        <f t="shared" si="5"/>
        <v>5520</v>
      </c>
      <c r="N21" s="14" t="s">
        <v>69</v>
      </c>
      <c r="O21" s="26"/>
      <c r="P21" s="27">
        <f t="shared" si="0"/>
        <v>48384</v>
      </c>
      <c r="Q21" s="27">
        <f t="shared" si="1"/>
        <v>135360</v>
      </c>
      <c r="R21" s="27">
        <f t="shared" si="2"/>
        <v>183744</v>
      </c>
      <c r="S21" s="37"/>
      <c r="T21" s="39">
        <v>0.311304604864265</v>
      </c>
      <c r="U21" s="36">
        <f t="shared" si="3"/>
        <v>57200.3533161795</v>
      </c>
      <c r="V21" s="14" t="s">
        <v>70</v>
      </c>
    </row>
    <row r="22" s="3" customFormat="1" customHeight="1" spans="1:22">
      <c r="A22" s="11">
        <v>19</v>
      </c>
      <c r="B22" s="12" t="s">
        <v>36</v>
      </c>
      <c r="C22" s="13" t="s">
        <v>71</v>
      </c>
      <c r="D22" s="14" t="s">
        <v>23</v>
      </c>
      <c r="E22" s="15">
        <v>7101</v>
      </c>
      <c r="F22" s="15">
        <v>0</v>
      </c>
      <c r="G22" s="15">
        <v>7101</v>
      </c>
      <c r="H22" s="16">
        <v>10500</v>
      </c>
      <c r="I22" s="16">
        <v>0</v>
      </c>
      <c r="J22" s="16">
        <f t="shared" si="4"/>
        <v>10500</v>
      </c>
      <c r="K22" s="16">
        <v>6455</v>
      </c>
      <c r="L22" s="16">
        <v>0</v>
      </c>
      <c r="M22" s="16">
        <f t="shared" si="5"/>
        <v>6455</v>
      </c>
      <c r="N22" s="14" t="s">
        <v>72</v>
      </c>
      <c r="O22" s="26"/>
      <c r="P22" s="27">
        <f t="shared" si="0"/>
        <v>309840</v>
      </c>
      <c r="Q22" s="27">
        <f t="shared" si="1"/>
        <v>0</v>
      </c>
      <c r="R22" s="27">
        <f t="shared" si="2"/>
        <v>309840</v>
      </c>
      <c r="S22" s="37"/>
      <c r="T22" s="39">
        <v>0.311304604864265</v>
      </c>
      <c r="U22" s="36">
        <f t="shared" si="3"/>
        <v>96454.6187711439</v>
      </c>
      <c r="V22" s="14"/>
    </row>
    <row r="23" s="3" customFormat="1" customHeight="1" spans="1:22">
      <c r="A23" s="11">
        <v>20</v>
      </c>
      <c r="B23" s="12" t="s">
        <v>36</v>
      </c>
      <c r="C23" s="13" t="s">
        <v>73</v>
      </c>
      <c r="D23" s="14" t="s">
        <v>23</v>
      </c>
      <c r="E23" s="15">
        <v>3967</v>
      </c>
      <c r="F23" s="15">
        <v>985</v>
      </c>
      <c r="G23" s="15">
        <v>4952</v>
      </c>
      <c r="H23" s="16">
        <v>8558</v>
      </c>
      <c r="I23" s="16">
        <v>17610</v>
      </c>
      <c r="J23" s="16">
        <f t="shared" si="4"/>
        <v>26168</v>
      </c>
      <c r="K23" s="16">
        <v>3847</v>
      </c>
      <c r="L23" s="16">
        <v>985</v>
      </c>
      <c r="M23" s="16">
        <f t="shared" si="5"/>
        <v>4832</v>
      </c>
      <c r="N23" s="14" t="s">
        <v>74</v>
      </c>
      <c r="O23" s="26"/>
      <c r="P23" s="27">
        <f t="shared" si="0"/>
        <v>184656</v>
      </c>
      <c r="Q23" s="27">
        <f t="shared" si="1"/>
        <v>29550</v>
      </c>
      <c r="R23" s="27">
        <f t="shared" si="2"/>
        <v>214206</v>
      </c>
      <c r="S23" s="37"/>
      <c r="T23" s="39">
        <v>0.311304604864265</v>
      </c>
      <c r="U23" s="36">
        <f t="shared" si="3"/>
        <v>66683.3141895547</v>
      </c>
      <c r="V23" s="14"/>
    </row>
    <row r="24" s="5" customFormat="1" customHeight="1" spans="1:22">
      <c r="A24" s="17">
        <v>21</v>
      </c>
      <c r="B24" s="12" t="s">
        <v>36</v>
      </c>
      <c r="C24" s="13" t="s">
        <v>75</v>
      </c>
      <c r="D24" s="14" t="s">
        <v>23</v>
      </c>
      <c r="E24" s="15">
        <v>0</v>
      </c>
      <c r="F24" s="15">
        <v>6000</v>
      </c>
      <c r="G24" s="15">
        <v>6000</v>
      </c>
      <c r="H24" s="16">
        <v>0</v>
      </c>
      <c r="I24" s="16">
        <v>7630</v>
      </c>
      <c r="J24" s="16">
        <f t="shared" si="4"/>
        <v>7630</v>
      </c>
      <c r="K24" s="16">
        <v>0</v>
      </c>
      <c r="L24" s="16">
        <v>4450</v>
      </c>
      <c r="M24" s="16">
        <f t="shared" si="5"/>
        <v>4450</v>
      </c>
      <c r="N24" s="14" t="s">
        <v>76</v>
      </c>
      <c r="O24" s="26"/>
      <c r="P24" s="27">
        <f t="shared" si="0"/>
        <v>0</v>
      </c>
      <c r="Q24" s="27">
        <f t="shared" si="1"/>
        <v>133500</v>
      </c>
      <c r="R24" s="27">
        <f t="shared" si="2"/>
        <v>133500</v>
      </c>
      <c r="S24" s="37"/>
      <c r="T24" s="39">
        <v>0.311304604864265</v>
      </c>
      <c r="U24" s="36">
        <f t="shared" si="3"/>
        <v>41559.1647493794</v>
      </c>
      <c r="V24" s="14"/>
    </row>
    <row r="25" s="3" customFormat="1" customHeight="1" spans="1:22">
      <c r="A25" s="11">
        <v>22</v>
      </c>
      <c r="B25" s="12" t="s">
        <v>36</v>
      </c>
      <c r="C25" s="13" t="s">
        <v>77</v>
      </c>
      <c r="D25" s="14" t="s">
        <v>23</v>
      </c>
      <c r="E25" s="15">
        <v>3911.79</v>
      </c>
      <c r="F25" s="15">
        <v>0</v>
      </c>
      <c r="G25" s="15">
        <v>3911.79</v>
      </c>
      <c r="H25" s="16">
        <v>5885</v>
      </c>
      <c r="I25" s="16">
        <v>0</v>
      </c>
      <c r="J25" s="16">
        <f t="shared" si="4"/>
        <v>5885</v>
      </c>
      <c r="K25" s="16">
        <v>3607</v>
      </c>
      <c r="L25" s="16"/>
      <c r="M25" s="16">
        <f t="shared" si="5"/>
        <v>3607</v>
      </c>
      <c r="N25" s="14" t="s">
        <v>78</v>
      </c>
      <c r="O25" s="26"/>
      <c r="P25" s="27">
        <f t="shared" si="0"/>
        <v>173136</v>
      </c>
      <c r="Q25" s="27">
        <f t="shared" si="1"/>
        <v>0</v>
      </c>
      <c r="R25" s="27">
        <f t="shared" si="2"/>
        <v>173136</v>
      </c>
      <c r="S25" s="40"/>
      <c r="T25" s="39">
        <v>0.311304604864265</v>
      </c>
      <c r="U25" s="36">
        <f t="shared" si="3"/>
        <v>53898.0340677794</v>
      </c>
      <c r="V25" s="14"/>
    </row>
    <row r="26" s="3" customFormat="1" customHeight="1" spans="1:22">
      <c r="A26" s="18"/>
      <c r="B26" s="19"/>
      <c r="C26" s="20" t="s">
        <v>79</v>
      </c>
      <c r="D26" s="19"/>
      <c r="E26" s="21">
        <f>SUM(E4:E25)</f>
        <v>42394.886</v>
      </c>
      <c r="F26" s="21">
        <f t="shared" ref="F26:M26" si="6">SUM(F4:F25)</f>
        <v>83614.738</v>
      </c>
      <c r="G26" s="21">
        <f t="shared" si="6"/>
        <v>126010.624</v>
      </c>
      <c r="H26" s="21">
        <f t="shared" si="6"/>
        <v>53193</v>
      </c>
      <c r="I26" s="21">
        <f t="shared" si="6"/>
        <v>100889</v>
      </c>
      <c r="J26" s="21">
        <f t="shared" si="6"/>
        <v>154082</v>
      </c>
      <c r="K26" s="21">
        <f t="shared" si="6"/>
        <v>36126</v>
      </c>
      <c r="L26" s="21">
        <f t="shared" si="6"/>
        <v>56770</v>
      </c>
      <c r="M26" s="21">
        <f t="shared" si="6"/>
        <v>92896</v>
      </c>
      <c r="N26" s="19"/>
      <c r="O26" s="26"/>
      <c r="P26" s="27">
        <f t="shared" si="0"/>
        <v>1734048</v>
      </c>
      <c r="Q26" s="27">
        <f t="shared" si="1"/>
        <v>1703100</v>
      </c>
      <c r="R26" s="27">
        <f t="shared" si="2"/>
        <v>3437148</v>
      </c>
      <c r="S26" s="27">
        <v>1070000</v>
      </c>
      <c r="T26" s="39">
        <f>(S26/R26)</f>
        <v>0.311304604864265</v>
      </c>
      <c r="U26" s="36">
        <f>SUMPRODUCT(ROUND(U4:U25,2))</f>
        <v>1070000</v>
      </c>
      <c r="V26" s="41"/>
    </row>
    <row r="27" customHeight="1" spans="21:21">
      <c r="U27" s="42"/>
    </row>
    <row r="28" customHeight="1" spans="22:22">
      <c r="V28" s="43"/>
    </row>
  </sheetData>
  <mergeCells count="19">
    <mergeCell ref="A1:N1"/>
    <mergeCell ref="E2:F2"/>
    <mergeCell ref="H2:I2"/>
    <mergeCell ref="K2:L2"/>
    <mergeCell ref="P2:R2"/>
    <mergeCell ref="T2:U2"/>
    <mergeCell ref="A2:A3"/>
    <mergeCell ref="B2:B3"/>
    <mergeCell ref="C2:C3"/>
    <mergeCell ref="D2:D3"/>
    <mergeCell ref="G2:G3"/>
    <mergeCell ref="J2:J3"/>
    <mergeCell ref="M2:M3"/>
    <mergeCell ref="N2:N3"/>
    <mergeCell ref="O2:O3"/>
    <mergeCell ref="O4:O26"/>
    <mergeCell ref="S2:S3"/>
    <mergeCell ref="S4:S25"/>
    <mergeCell ref="V2:V3"/>
  </mergeCells>
  <pageMargins left="0.196527777777778" right="0" top="0.75" bottom="0.75" header="0.3" footer="0.3"/>
  <pageSetup paperSize="9" scale="50" orientation="landscape" horizontalDpi="180" verticalDpi="18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烈山区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蔚蓝的天</cp:lastModifiedBy>
  <dcterms:created xsi:type="dcterms:W3CDTF">2023-11-20T06:54:00Z</dcterms:created>
  <cp:lastPrinted>2023-11-21T07:28:00Z</cp:lastPrinted>
  <dcterms:modified xsi:type="dcterms:W3CDTF">2025-05-30T07:46:02Z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A658FBA966754E7CAE4A08626CD30A26_13</vt:lpwstr>
  </property>
  <property fmtid="{D5CDD505-2E9C-101B-9397-08002B2CF9AE}" pid="3" name="KSOProductBuildVer">
    <vt:lpwstr>2052-12.1.0.21171</vt:lpwstr>
  </property>
  <property fmtid="{D5CDD505-2E9C-101B-9397-08002B2CF9AE}" pid="4" name="KSOReadingLayout">
    <vt:bool>true</vt:bool>
  </property>
</Properties>
</file>